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B퇴직연금 5년 비교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18">
    <font>
      <name val="Calibri"/>
      <family val="2"/>
      <color theme="1"/>
      <sz val="11"/>
      <scheme val="minor"/>
    </font>
    <font>
      <name val="맑은 고딕"/>
      <b val="1"/>
      <color rgb="FFFFFFFF"/>
      <sz val="14"/>
    </font>
    <font>
      <name val="맑은 고딕"/>
      <color rgb="FF2F5496"/>
      <sz val="9"/>
    </font>
    <font>
      <name val="맑은 고딕"/>
      <b val="1"/>
      <color rgb="FFFFFFFF"/>
      <sz val="10"/>
    </font>
    <font>
      <name val="맑은 고딕"/>
      <b val="1"/>
      <color rgb="FFFFFFFF"/>
      <sz val="8"/>
    </font>
    <font>
      <name val="맑은 고딕"/>
      <color rgb="FF000000"/>
      <sz val="9"/>
    </font>
    <font>
      <name val="맑은 고딕"/>
      <b val="1"/>
      <color rgb="FF1A5E2A"/>
      <sz val="9"/>
    </font>
    <font>
      <name val="맑은 고딕"/>
      <color rgb="FF888888"/>
      <sz val="9"/>
    </font>
    <font>
      <name val="맑은 고딕"/>
      <b val="1"/>
      <color rgb="FF000000"/>
      <sz val="9"/>
    </font>
    <font>
      <name val="맑은 고딕"/>
      <b val="1"/>
      <color rgb="FF888888"/>
      <sz val="9"/>
    </font>
    <font>
      <name val="맑은 고딕"/>
      <b val="1"/>
      <color rgb="FF8B0000"/>
      <sz val="9"/>
    </font>
    <font>
      <name val="맑은 고딕"/>
      <b val="1"/>
      <color rgb="FF2F5496"/>
      <sz val="9"/>
    </font>
    <font>
      <name val="맑은 고딕"/>
      <color rgb="FF000000"/>
      <sz val="7.5"/>
    </font>
    <font>
      <name val="맑은 고딕"/>
      <b val="1"/>
      <color rgb="FF8B4500"/>
      <sz val="9"/>
    </font>
    <font>
      <name val="맑은 고딕"/>
      <b val="1"/>
      <color rgb="FFFFFFFF"/>
      <sz val="9"/>
    </font>
    <font>
      <name val="맑은 고딕"/>
      <b val="1"/>
      <color rgb="FF8B0000"/>
      <sz val="8"/>
    </font>
    <font>
      <name val="맑은 고딕"/>
      <color rgb="FF000000"/>
      <sz val="8"/>
    </font>
    <font>
      <name val="맑은 고딕"/>
      <b val="1"/>
      <color rgb="FF1F3864"/>
      <sz val="9"/>
    </font>
  </fonts>
  <fills count="20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EEF3FB"/>
      </patternFill>
    </fill>
    <fill>
      <patternFill patternType="solid">
        <fgColor rgb="FF1F4E79"/>
      </patternFill>
    </fill>
    <fill>
      <patternFill patternType="solid">
        <fgColor rgb="FF1A5E2A"/>
      </patternFill>
    </fill>
    <fill>
      <patternFill patternType="solid">
        <fgColor rgb="FF7B3300"/>
      </patternFill>
    </fill>
    <fill>
      <patternFill patternType="solid">
        <fgColor rgb="FFF0F0F0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D9E1F2"/>
      </patternFill>
    </fill>
    <fill>
      <patternFill patternType="solid">
        <fgColor rgb="FFE8F5E9"/>
      </patternFill>
    </fill>
    <fill>
      <patternFill patternType="solid">
        <fgColor rgb="FFD5E8D4"/>
      </patternFill>
    </fill>
    <fill>
      <patternFill patternType="solid">
        <fgColor rgb="FFFFF3E0"/>
      </patternFill>
    </fill>
    <fill>
      <patternFill patternType="solid">
        <fgColor rgb="FFF5F5F5"/>
      </patternFill>
    </fill>
    <fill>
      <patternFill patternType="solid">
        <fgColor rgb="FFFFF2CC"/>
      </patternFill>
    </fill>
    <fill>
      <patternFill patternType="solid">
        <fgColor rgb="FFF8CECC"/>
      </patternFill>
    </fill>
    <fill>
      <patternFill patternType="solid">
        <fgColor rgb="FFE8F0FD"/>
      </patternFill>
    </fill>
    <fill>
      <patternFill patternType="solid">
        <fgColor rgb="FFFCE4EC"/>
      </patternFill>
    </fill>
    <fill>
      <patternFill patternType="solid">
        <fgColor rgb="FFFFE6CC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center" vertical="center"/>
    </xf>
    <xf numFmtId="10" fontId="6" fillId="8" borderId="1" applyAlignment="1" pivotButton="0" quotePrefix="0" xfId="0">
      <alignment horizontal="center" vertical="center"/>
    </xf>
    <xf numFmtId="0" fontId="7" fillId="9" borderId="1" applyAlignment="1" pivotButton="0" quotePrefix="0" xfId="0">
      <alignment horizontal="center" vertical="center"/>
    </xf>
    <xf numFmtId="164" fontId="8" fillId="10" borderId="1" applyAlignment="1" pivotButton="0" quotePrefix="0" xfId="0">
      <alignment horizontal="center" vertical="center"/>
    </xf>
    <xf numFmtId="0" fontId="7" fillId="11" borderId="1" applyAlignment="1" pivotButton="0" quotePrefix="0" xfId="0">
      <alignment horizontal="center" vertical="center"/>
    </xf>
    <xf numFmtId="164" fontId="6" fillId="12" borderId="1" applyAlignment="1" pivotButton="0" quotePrefix="0" xfId="0">
      <alignment horizontal="center" vertical="center"/>
    </xf>
    <xf numFmtId="0" fontId="7" fillId="13" borderId="1" applyAlignment="1" pivotButton="0" quotePrefix="0" xfId="0">
      <alignment horizontal="center" vertical="center"/>
    </xf>
    <xf numFmtId="164" fontId="8" fillId="13" borderId="1" applyAlignment="1" pivotButton="0" quotePrefix="0" xfId="0">
      <alignment horizontal="center" vertical="center"/>
    </xf>
    <xf numFmtId="164" fontId="9" fillId="13" borderId="1" applyAlignment="1" pivotButton="0" quotePrefix="0" xfId="0">
      <alignment horizontal="center" vertical="center"/>
    </xf>
    <xf numFmtId="164" fontId="5" fillId="12" borderId="1" applyAlignment="1" pivotButton="0" quotePrefix="0" xfId="0">
      <alignment horizontal="center" vertical="center"/>
    </xf>
    <xf numFmtId="0" fontId="5" fillId="14" borderId="1" applyAlignment="1" pivotButton="0" quotePrefix="0" xfId="0">
      <alignment horizontal="left" vertical="center" wrapText="1"/>
    </xf>
    <xf numFmtId="0" fontId="5" fillId="15" borderId="1" applyAlignment="1" pivotButton="0" quotePrefix="0" xfId="0">
      <alignment horizontal="center" vertical="center"/>
    </xf>
    <xf numFmtId="10" fontId="10" fillId="15" borderId="1" applyAlignment="1" pivotButton="0" quotePrefix="0" xfId="0">
      <alignment horizontal="center" vertical="center"/>
    </xf>
    <xf numFmtId="164" fontId="5" fillId="9" borderId="1" applyAlignment="1" pivotButton="0" quotePrefix="0" xfId="0">
      <alignment horizontal="center" vertical="center"/>
    </xf>
    <xf numFmtId="164" fontId="5" fillId="11" borderId="1" applyAlignment="1" pivotButton="0" quotePrefix="0" xfId="0">
      <alignment horizontal="center" vertical="center"/>
    </xf>
    <xf numFmtId="164" fontId="5" fillId="13" borderId="1" applyAlignment="1" pivotButton="0" quotePrefix="0" xfId="0">
      <alignment horizontal="center" vertical="center"/>
    </xf>
    <xf numFmtId="164" fontId="10" fillId="16" borderId="1" applyAlignment="1" pivotButton="0" quotePrefix="0" xfId="0">
      <alignment horizontal="center" vertical="center"/>
    </xf>
    <xf numFmtId="164" fontId="11" fillId="17" borderId="1" applyAlignment="1" pivotButton="0" quotePrefix="0" xfId="0">
      <alignment horizontal="center" vertical="center"/>
    </xf>
    <xf numFmtId="164" fontId="10" fillId="18" borderId="1" applyAlignment="1" pivotButton="0" quotePrefix="0" xfId="0">
      <alignment horizontal="center" vertical="center"/>
    </xf>
    <xf numFmtId="0" fontId="12" fillId="14" borderId="1" applyAlignment="1" pivotButton="0" quotePrefix="0" xfId="0">
      <alignment horizontal="left" vertical="center" wrapText="1"/>
    </xf>
    <xf numFmtId="0" fontId="5" fillId="8" borderId="1" applyAlignment="1" pivotButton="0" quotePrefix="0" xfId="0">
      <alignment horizontal="center" vertical="center"/>
    </xf>
    <xf numFmtId="164" fontId="5" fillId="16" borderId="1" applyAlignment="1" pivotButton="0" quotePrefix="0" xfId="0">
      <alignment horizontal="center" vertical="center"/>
    </xf>
    <xf numFmtId="164" fontId="13" fillId="19" borderId="1" applyAlignment="1" pivotButton="0" quotePrefix="0" xfId="0">
      <alignment horizontal="center" vertical="center"/>
    </xf>
    <xf numFmtId="0" fontId="14" fillId="2" borderId="1" applyAlignment="1" pivotButton="0" quotePrefix="0" xfId="0">
      <alignment horizontal="center" vertical="center" wrapText="1"/>
    </xf>
    <xf numFmtId="10" fontId="0" fillId="0" borderId="0" pivotButton="0" quotePrefix="0" xfId="0"/>
    <xf numFmtId="164" fontId="8" fillId="9" borderId="1" applyAlignment="1" pivotButton="0" quotePrefix="0" xfId="0">
      <alignment horizontal="center" vertical="center"/>
    </xf>
    <xf numFmtId="0" fontId="9" fillId="10" borderId="1" applyAlignment="1" pivotButton="0" quotePrefix="0" xfId="0">
      <alignment horizontal="center" vertical="center"/>
    </xf>
    <xf numFmtId="164" fontId="8" fillId="11" borderId="1" applyAlignment="1" pivotButton="0" quotePrefix="0" xfId="0">
      <alignment horizontal="center" vertical="center"/>
    </xf>
    <xf numFmtId="0" fontId="9" fillId="12" borderId="1" applyAlignment="1" pivotButton="0" quotePrefix="0" xfId="0">
      <alignment horizontal="center" vertical="center"/>
    </xf>
    <xf numFmtId="0" fontId="9" fillId="13" borderId="1" applyAlignment="1" pivotButton="0" quotePrefix="0" xfId="0">
      <alignment horizontal="center" vertical="center"/>
    </xf>
    <xf numFmtId="0" fontId="9" fillId="17" borderId="1" applyAlignment="1" pivotButton="0" quotePrefix="0" xfId="0">
      <alignment horizontal="center" vertical="center"/>
    </xf>
    <xf numFmtId="0" fontId="15" fillId="19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left" vertical="center"/>
    </xf>
    <xf numFmtId="0" fontId="16" fillId="3" borderId="1" applyAlignment="1" pivotButton="0" quotePrefix="0" xfId="0">
      <alignment horizontal="left" vertical="center" wrapText="1"/>
    </xf>
    <xf numFmtId="0" fontId="14" fillId="2" borderId="1" applyAlignment="1" pivotButton="0" quotePrefix="0" xfId="0">
      <alignment horizontal="center" vertical="center"/>
    </xf>
    <xf numFmtId="0" fontId="17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0" customWidth="1" min="4" max="4"/>
    <col width="14" customWidth="1" min="5" max="5"/>
    <col width="12" customWidth="1" min="6" max="6"/>
    <col width="13" customWidth="1" min="7" max="7"/>
    <col width="14" customWidth="1" min="8" max="8"/>
    <col width="11" customWidth="1" min="9" max="9"/>
    <col width="12" customWidth="1" min="10" max="10"/>
    <col width="13" customWidth="1" min="11" max="11"/>
    <col width="12" customWidth="1" min="12" max="12"/>
    <col width="13" customWidth="1" min="13" max="13"/>
    <col width="13" customWidth="1" min="14" max="14"/>
    <col width="50" customWidth="1" min="15" max="15"/>
  </cols>
  <sheetData>
    <row r="1" ht="24" customHeight="1">
      <c r="A1" s="1" t="inlineStr">
        <is>
          <t>DB퇴직연금 채권 vs 정기예금 5년 비교표  (듀레이션 시가평가 모델, 금리 3%↔2% 교번)</t>
        </is>
      </c>
    </row>
    <row r="2" ht="15.95" customHeight="1">
      <c r="A2" s="2" t="inlineStr">
        <is>
          <t>▶ 초기 기준부채 = 1,000억원  |  듀레이션 = 10년 (고정, 매년 롤링)  |  금리: 1년차 3% → 이후 매년 ±1% 교번 (5년)  |  기준부채 = 전기DBO × (1+전기금리)^11 / (1+당기금리)^10</t>
        </is>
      </c>
    </row>
    <row r="3" ht="20.1" customHeight="1">
      <c r="A3" s="3" t="inlineStr">
        <is>
          <t>기준 정보</t>
        </is>
      </c>
      <c r="C3" s="4" t="inlineStr">
        <is>
          <t>📊 기준부채 (DBO)</t>
        </is>
      </c>
      <c r="F3" s="5" t="inlineStr">
        <is>
          <t>🏦 채권 전략</t>
        </is>
      </c>
      <c r="J3" s="6" t="inlineStr">
        <is>
          <t>💳 정기예금 전략</t>
        </is>
      </c>
      <c r="O3" s="3" t="inlineStr">
        <is>
          <t>📐 셀 수식</t>
        </is>
      </c>
    </row>
    <row r="4" ht="30" customHeight="1">
      <c r="A4" s="7" t="inlineStr">
        <is>
          <t>연도</t>
        </is>
      </c>
      <c r="B4" s="7" t="inlineStr">
        <is>
          <t>시장
금리</t>
        </is>
      </c>
      <c r="C4" s="8" t="inlineStr">
        <is>
          <t>이자비용
=전기DBO×전기r</t>
        </is>
      </c>
      <c r="D4" s="8" t="inlineStr">
        <is>
          <t>재측정손익
=DBO-이자후</t>
        </is>
      </c>
      <c r="E4" s="8" t="inlineStr">
        <is>
          <t>기준부채
(DBO)</t>
        </is>
      </c>
      <c r="F4" s="9" t="inlineStr">
        <is>
          <t>채권이자
=전기채권×전기r</t>
        </is>
      </c>
      <c r="G4" s="9" t="inlineStr">
        <is>
          <t>채권
평가손익</t>
        </is>
      </c>
      <c r="H4" s="9" t="inlineStr">
        <is>
          <t>채권
평가액</t>
        </is>
      </c>
      <c r="I4" s="9" t="inlineStr">
        <is>
          <t>채권
추가납입</t>
        </is>
      </c>
      <c r="J4" s="10" t="inlineStr">
        <is>
          <t>예금이자
=전기잔액×전기r</t>
        </is>
      </c>
      <c r="K4" s="10" t="inlineStr">
        <is>
          <t>예금잔액
(이자후)</t>
        </is>
      </c>
      <c r="L4" s="10" t="inlineStr">
        <is>
          <t>예금
추가납입</t>
        </is>
      </c>
      <c r="M4" s="10" t="inlineStr">
        <is>
          <t>예금잔액
(추납후 이월)</t>
        </is>
      </c>
      <c r="N4" s="10" t="inlineStr">
        <is>
          <t>과부족
(+초과 / -부족)</t>
        </is>
      </c>
      <c r="O4" s="7" t="inlineStr">
        <is>
          <t>셀 수식 (실제 Excel 수식)</t>
        </is>
      </c>
    </row>
    <row r="5" ht="33.75" customHeight="1">
      <c r="A5" s="11" t="n">
        <v>0</v>
      </c>
      <c r="B5" s="12" t="n">
        <v>0.03</v>
      </c>
      <c r="C5" s="13" t="inlineStr">
        <is>
          <t>—</t>
        </is>
      </c>
      <c r="D5" s="13" t="inlineStr">
        <is>
          <t>—</t>
        </is>
      </c>
      <c r="E5" s="14" t="n">
        <v>1000</v>
      </c>
      <c r="F5" s="15" t="inlineStr">
        <is>
          <t>—</t>
        </is>
      </c>
      <c r="G5" s="15" t="inlineStr">
        <is>
          <t>—</t>
        </is>
      </c>
      <c r="H5" s="16">
        <f>E5</f>
        <v/>
      </c>
      <c r="I5" s="16" t="n">
        <v>0</v>
      </c>
      <c r="J5" s="17" t="inlineStr">
        <is>
          <t>—</t>
        </is>
      </c>
      <c r="K5" s="18">
        <f>E5</f>
        <v/>
      </c>
      <c r="L5" s="16" t="n">
        <v>0</v>
      </c>
      <c r="M5" s="19">
        <f>K5+L5</f>
        <v/>
      </c>
      <c r="N5" s="20">
        <f>K5-E5</f>
        <v/>
      </c>
      <c r="O5" s="21" t="inlineStr">
        <is>
          <t>E5 = 1,000 (초기 기준부채)
H5 =E5  채권평가액=DBO
K5 =E5  초기 예금잔액=DBO
L5 = 0  추가납입 없음
M5 =K5+L5  이월잔액(다음연도 K계산 기초)
N5 =K5-E5 = 0  과부족 없음</t>
        </is>
      </c>
    </row>
    <row r="6" ht="115.5" customHeight="1">
      <c r="A6" s="22" t="n">
        <v>1</v>
      </c>
      <c r="B6" s="23" t="n">
        <v>0.02</v>
      </c>
      <c r="C6" s="24">
        <f>E5*B5</f>
        <v/>
      </c>
      <c r="D6" s="20">
        <f>E6-E5*(1+B5)</f>
        <v/>
      </c>
      <c r="E6" s="14">
        <f>E5*(1+B5)^11/(1+B6)^10</f>
        <v/>
      </c>
      <c r="F6" s="25">
        <f>H5*B5</f>
        <v/>
      </c>
      <c r="G6" s="20">
        <f>H6-H5*(1+B5)</f>
        <v/>
      </c>
      <c r="H6" s="16">
        <f>E6</f>
        <v/>
      </c>
      <c r="I6" s="16">
        <f>MAX(0,E6-H6)</f>
        <v/>
      </c>
      <c r="J6" s="26">
        <f>M5*B5</f>
        <v/>
      </c>
      <c r="K6" s="26">
        <f>(K5+L5)*(1+B5)</f>
        <v/>
      </c>
      <c r="L6" s="27">
        <f>MAX(0,E6-K6)</f>
        <v/>
      </c>
      <c r="M6" s="28">
        <f>K6+L6</f>
        <v/>
      </c>
      <c r="N6" s="29">
        <f>K6-E6</f>
        <v/>
      </c>
      <c r="O6" s="30" t="inlineStr">
        <is>
          <t>C6 =E5*B5  이자비용
E6 =E5*(1+B5)^11/(1+B6)^10  DBO시가평가
D6 =E6-E5*(1+B5)  재측정손익
H6 =E6  채권=DBO
G6 =H6-H5*(1+B5)  채권평가손익
I6 =MAX(0,E6-H6) → 0
J6 =M5*B5  예금이자
K6 =(K5+L5)*(1+B5)  ★추납포함 이월×이자
L6 =MAX(0,E6-K6)  예금추납 ←부족!
M6 =K6+L6  추납후 이월잔액
N6 =K6-E6  ★과부족(음수=부족)</t>
        </is>
      </c>
    </row>
    <row r="7" ht="52.5" customHeight="1">
      <c r="A7" s="31" t="n">
        <v>2</v>
      </c>
      <c r="B7" s="12" t="n">
        <v>0.03</v>
      </c>
      <c r="C7" s="24">
        <f>E6*B6</f>
        <v/>
      </c>
      <c r="D7" s="32">
        <f>E7-E6*(1+B6)</f>
        <v/>
      </c>
      <c r="E7" s="14">
        <f>E6*(1+B6)^11/(1+B7)^10</f>
        <v/>
      </c>
      <c r="F7" s="25">
        <f>H6*B6</f>
        <v/>
      </c>
      <c r="G7" s="32">
        <f>H7-H6*(1+B6)</f>
        <v/>
      </c>
      <c r="H7" s="16">
        <f>E7</f>
        <v/>
      </c>
      <c r="I7" s="16">
        <f>MAX(0,E7-H7)</f>
        <v/>
      </c>
      <c r="J7" s="26">
        <f>M6*B6</f>
        <v/>
      </c>
      <c r="K7" s="26">
        <f>(K6+L6)*(1+B6)</f>
        <v/>
      </c>
      <c r="L7" s="16">
        <f>MAX(0,E7-K7)</f>
        <v/>
      </c>
      <c r="M7" s="28">
        <f>K7+L7</f>
        <v/>
      </c>
      <c r="N7" s="33">
        <f>K7-E7</f>
        <v/>
      </c>
      <c r="O7" s="30" t="inlineStr">
        <is>
          <t>E7=E6*(1+B6)^11/(1+B7)^10
금리 2%→3%: DBO하락, 채권평가손실
K7=(K6+L6)*(1+B6)  이전추납 반영
L7=MAX(0,E7-K7) → 0 (K&gt;DBO)
N7=K7-E7 → 양수(초과적립, 기회비용!)</t>
        </is>
      </c>
    </row>
    <row r="8" ht="63" customHeight="1">
      <c r="A8" s="22" t="n">
        <v>3</v>
      </c>
      <c r="B8" s="23" t="n">
        <v>0.02</v>
      </c>
      <c r="C8" s="24">
        <f>E7*B7</f>
        <v/>
      </c>
      <c r="D8" s="20">
        <f>E8-E7*(1+B7)</f>
        <v/>
      </c>
      <c r="E8" s="14">
        <f>E7*(1+B7)^11/(1+B8)^10</f>
        <v/>
      </c>
      <c r="F8" s="25">
        <f>H7*B7</f>
        <v/>
      </c>
      <c r="G8" s="20">
        <f>H8-H7*(1+B7)</f>
        <v/>
      </c>
      <c r="H8" s="16">
        <f>E8</f>
        <v/>
      </c>
      <c r="I8" s="16">
        <f>MAX(0,E8-H8)</f>
        <v/>
      </c>
      <c r="J8" s="26">
        <f>M7*B7</f>
        <v/>
      </c>
      <c r="K8" s="26">
        <f>(K7+L7)*(1+B7)</f>
        <v/>
      </c>
      <c r="L8" s="27">
        <f>MAX(0,E8-K8)</f>
        <v/>
      </c>
      <c r="M8" s="28">
        <f>K8+L8</f>
        <v/>
      </c>
      <c r="N8" s="29">
        <f>K8-E8</f>
        <v/>
      </c>
      <c r="O8" s="30" t="inlineStr">
        <is>
          <t>E8=E7*(1+B7)^11/(1+B8)^10
K8=(K7+L7)*(1+B7)
L8=MAX(0,E8-K8)
M8=K8+L8
N8=K8-E8  (음수=부족/양수=초과)</t>
        </is>
      </c>
    </row>
    <row r="9" ht="63" customHeight="1">
      <c r="A9" s="31" t="n">
        <v>4</v>
      </c>
      <c r="B9" s="12" t="n">
        <v>0.03</v>
      </c>
      <c r="C9" s="24">
        <f>E8*B8</f>
        <v/>
      </c>
      <c r="D9" s="32">
        <f>E9-E8*(1+B8)</f>
        <v/>
      </c>
      <c r="E9" s="14">
        <f>E8*(1+B8)^11/(1+B9)^10</f>
        <v/>
      </c>
      <c r="F9" s="25">
        <f>H8*B8</f>
        <v/>
      </c>
      <c r="G9" s="32">
        <f>H9-H8*(1+B8)</f>
        <v/>
      </c>
      <c r="H9" s="16">
        <f>E9</f>
        <v/>
      </c>
      <c r="I9" s="16">
        <f>MAX(0,E9-H9)</f>
        <v/>
      </c>
      <c r="J9" s="26">
        <f>M8*B8</f>
        <v/>
      </c>
      <c r="K9" s="26">
        <f>(K8+L8)*(1+B8)</f>
        <v/>
      </c>
      <c r="L9" s="16">
        <f>MAX(0,E9-K9)</f>
        <v/>
      </c>
      <c r="M9" s="28">
        <f>K9+L9</f>
        <v/>
      </c>
      <c r="N9" s="33">
        <f>K9-E9</f>
        <v/>
      </c>
      <c r="O9" s="30" t="inlineStr">
        <is>
          <t>E9=E8*(1+B8)^11/(1+B9)^10
K9=(K8+L8)*(1+B8)
L9=MAX(0,E9-K9)
M9=K9+L9
N9=K9-E9  (음수=부족/양수=초과)</t>
        </is>
      </c>
    </row>
    <row r="10" ht="63" customHeight="1">
      <c r="A10" s="22" t="n">
        <v>5</v>
      </c>
      <c r="B10" s="23" t="n">
        <v>0.02</v>
      </c>
      <c r="C10" s="24">
        <f>E9*B9</f>
        <v/>
      </c>
      <c r="D10" s="20">
        <f>E10-E9*(1+B9)</f>
        <v/>
      </c>
      <c r="E10" s="14">
        <f>E9*(1+B9)^11/(1+B10)^10</f>
        <v/>
      </c>
      <c r="F10" s="25">
        <f>H9*B9</f>
        <v/>
      </c>
      <c r="G10" s="20">
        <f>H10-H9*(1+B9)</f>
        <v/>
      </c>
      <c r="H10" s="16">
        <f>E10</f>
        <v/>
      </c>
      <c r="I10" s="16">
        <f>MAX(0,E10-H10)</f>
        <v/>
      </c>
      <c r="J10" s="26">
        <f>M9*B9</f>
        <v/>
      </c>
      <c r="K10" s="26">
        <f>(K9+L9)*(1+B9)</f>
        <v/>
      </c>
      <c r="L10" s="27">
        <f>MAX(0,E10-K10)</f>
        <v/>
      </c>
      <c r="M10" s="28">
        <f>K10+L10</f>
        <v/>
      </c>
      <c r="N10" s="29">
        <f>K10-E10</f>
        <v/>
      </c>
      <c r="O10" s="30" t="inlineStr">
        <is>
          <t>E10=E9*(1+B9)^11/(1+B10)^10
K10=(K9+L9)*(1+B9)
L10=MAX(0,E10-K10)
M10=K10+L10
N10=K10-E10  (음수=부족/양수=초과)</t>
        </is>
      </c>
    </row>
    <row r="11" ht="18" customHeight="1">
      <c r="A11" s="34" t="inlineStr">
        <is>
          <t>5년
누계</t>
        </is>
      </c>
      <c r="B11" s="35" t="n"/>
      <c r="C11" s="36">
        <f>SUM(C6:C10)</f>
        <v/>
      </c>
      <c r="D11" s="36">
        <f>SUM(D6:D10)</f>
        <v/>
      </c>
      <c r="E11" s="37" t="inlineStr">
        <is>
          <t>—</t>
        </is>
      </c>
      <c r="F11" s="38">
        <f>SUM(F6:F10)</f>
        <v/>
      </c>
      <c r="G11" s="38">
        <f>SUM(G6:G10)</f>
        <v/>
      </c>
      <c r="H11" s="39" t="inlineStr">
        <is>
          <t>—</t>
        </is>
      </c>
      <c r="I11" s="16">
        <f>SUM(I6:I10)</f>
        <v/>
      </c>
      <c r="J11" s="18">
        <f>SUM(J6:J10)</f>
        <v/>
      </c>
      <c r="K11" s="40" t="inlineStr">
        <is>
          <t>—</t>
        </is>
      </c>
      <c r="L11" s="27">
        <f>SUM(L6:L10)</f>
        <v/>
      </c>
      <c r="M11" s="41" t="inlineStr">
        <is>
          <t>—</t>
        </is>
      </c>
      <c r="N11" s="33">
        <f>SUM(N6:N10)</f>
        <v/>
      </c>
      <c r="O11" s="42" t="inlineStr">
        <is>
          <t>채권 총추납 =SUM(I6:I10) → 0억 (완전 ALM헤지)
예금 총추납 =SUM(L6:L10) → 105.6억 (Year1 부족)
N열 합계(K-E) → 부족연도(-) + 초과연도(+) 순합
과잉적립(+)은 환급 불가 → 기회비용 손실 발생!</t>
        </is>
      </c>
    </row>
    <row r="13" ht="18" customHeight="1">
      <c r="A13" s="43" t="inlineStr">
        <is>
          <t>📐 핵심 수식 정리 (Excel 수식 기반)</t>
        </is>
      </c>
    </row>
    <row r="14" ht="27.95" customHeight="1">
      <c r="A14" s="7" t="inlineStr">
        <is>
          <t>이자비용
(Interest Cost)</t>
        </is>
      </c>
      <c r="D14" s="44" t="inlineStr">
        <is>
          <t>전기 기준부채 × 전기 시장금리</t>
        </is>
      </c>
    </row>
    <row r="15" ht="27.95" customHeight="1">
      <c r="A15" s="7" t="inlineStr">
        <is>
          <t>이자반영 DBO
(Accrued DBO)</t>
        </is>
      </c>
      <c r="D15" s="44" t="inlineStr">
        <is>
          <t>기준부채에 이자비용을 더한 중간값 (시가평가 전)</t>
        </is>
      </c>
    </row>
    <row r="16" ht="27.95" customHeight="1">
      <c r="A16" s="7" t="inlineStr">
        <is>
          <t>시가재측정 배율
(Reprice k)</t>
        </is>
      </c>
      <c r="D16" s="44" t="inlineStr">
        <is>
          <t>듀레이션 10년 가정 시 금리 변동에 따른 가격 배율</t>
        </is>
      </c>
    </row>
    <row r="17" ht="27.95" customHeight="1">
      <c r="A17" s="7" t="inlineStr">
        <is>
          <t>기준부채(DBO_t)</t>
        </is>
      </c>
      <c r="D17" s="44" t="inlineStr">
        <is>
          <t>이자비용 반영 + 시가재측정 = (이자반영DBO) × k</t>
        </is>
      </c>
    </row>
    <row r="18" ht="27.95" customHeight="1">
      <c r="A18" s="7" t="inlineStr">
        <is>
          <t>재측정손익
(Remeasurement P&amp;L)</t>
        </is>
      </c>
      <c r="D18" s="44" t="inlineStr">
        <is>
          <t>기준부채 - 이자반영DBO  (금리↓=+이익, 금리↑=-손실)</t>
        </is>
      </c>
    </row>
    <row r="19" ht="27.95" customHeight="1">
      <c r="A19" s="7" t="inlineStr">
        <is>
          <t>채권평가액
(Bond Value)</t>
        </is>
      </c>
      <c r="D19" s="44" t="inlineStr">
        <is>
          <t>채권평가액 = DBO (듀레이션 매칭 → 항상 완전 일치)</t>
        </is>
      </c>
    </row>
    <row r="20" ht="27.95" customHeight="1">
      <c r="A20" s="7" t="inlineStr">
        <is>
          <t>채권 추가납입
(Bond Extra)</t>
        </is>
      </c>
      <c r="D20" s="44" t="inlineStr">
        <is>
          <t>항상 0  (채권평가액=DBO이므로 부족분 없음)</t>
        </is>
      </c>
    </row>
    <row r="21" ht="27.95" customHeight="1">
      <c r="A21" s="7" t="inlineStr">
        <is>
          <t>예금 이자
(Deposit Interest)</t>
        </is>
      </c>
      <c r="D21" s="44" t="inlineStr">
        <is>
          <t>전기 예금잔액(추납후 이월) × 전기 시장금리</t>
        </is>
      </c>
    </row>
    <row r="22" ht="27.95" customHeight="1">
      <c r="A22" s="7" t="inlineStr">
        <is>
          <t>예금잔액(이자후)
★K열</t>
        </is>
      </c>
      <c r="D22" s="44" t="inlineStr">
        <is>
          <t>(전기K+전기L)×(1+전기금리) → 추납 포함 이월에 이자 적용한 자연 잔액</t>
        </is>
      </c>
    </row>
    <row r="23" ht="27.95" customHeight="1">
      <c r="A23" s="7" t="inlineStr">
        <is>
          <t>예금 추가납입
★L열</t>
        </is>
      </c>
      <c r="D23" s="44" t="inlineStr">
        <is>
          <t>기준부채 &gt; K이면 부족분 납입 [MAX(0,DBO-K)] → 기회비용의 시작</t>
        </is>
      </c>
    </row>
    <row r="24" ht="27.95" customHeight="1">
      <c r="A24" s="7" t="inlineStr">
        <is>
          <t>예금잔액(추납후이월)
★M열</t>
        </is>
      </c>
      <c r="D24" s="44" t="inlineStr">
        <is>
          <t>M=K+L → 다음 연도 K 계산 기초 (참고용, 과부족 판단엔 K기준)</t>
        </is>
      </c>
    </row>
    <row r="25" ht="27.95" customHeight="1">
      <c r="A25" s="7" t="inlineStr">
        <is>
          <t>과부족
★N열 = K-E</t>
        </is>
      </c>
      <c r="D25" s="44" t="inlineStr">
        <is>
          <t>K-E: 음수(-) = 부족(추납필요), 양수(+) = 과잉(환급불가→기회비용 손실)</t>
        </is>
      </c>
    </row>
    <row r="27" ht="18" customHeight="1">
      <c r="A27" s="43" t="inlineStr">
        <is>
          <t>💡 핵심 인사이트: 채권이 유리한 이유</t>
        </is>
      </c>
    </row>
    <row r="28" ht="21.95" customHeight="1">
      <c r="A28" s="45" t="inlineStr">
        <is>
          <t>① 채권</t>
        </is>
      </c>
      <c r="B28" s="46" t="inlineStr">
        <is>
          <t>추가납입 0원 (5년 내내)</t>
        </is>
      </c>
      <c r="E28" s="47" t="inlineStr">
        <is>
          <t>기준부채 = 채권평가액이 항상 일치 → 부족분 발생 불가. 수식: I열 = MAX(0, E-H) = 0</t>
        </is>
      </c>
    </row>
    <row r="29" ht="21.95" customHeight="1">
      <c r="A29" s="45" t="inlineStr">
        <is>
          <t>② 채권</t>
        </is>
      </c>
      <c r="B29" s="46" t="inlineStr">
        <is>
          <t>이자+평가손익 = DBO 변동</t>
        </is>
      </c>
      <c r="E29" s="47" t="inlineStr">
        <is>
          <t>채권이자 + 채권평가손익 = ΔDBO → 자산과 부채가 동시에 같은 방향으로 움직임 (ALM 완벽 매칭)</t>
        </is>
      </c>
    </row>
    <row r="30" ht="21.95" customHeight="1">
      <c r="A30" s="45" t="inlineStr">
        <is>
          <t>③ 예금</t>
        </is>
      </c>
      <c r="B30" s="46" t="inlineStr">
        <is>
          <t>Year 1 강제 추납 105.6억</t>
        </is>
      </c>
      <c r="E30" s="47" t="inlineStr">
        <is>
          <t>금리 3%→2%: DBO +135.6억 상승, 예금이자 +30억(이자만) → N열 = -105.6억 부족 → 추납 불가피</t>
        </is>
      </c>
    </row>
    <row r="31" ht="21.95" customHeight="1">
      <c r="A31" s="45" t="inlineStr">
        <is>
          <t>④ 예금</t>
        </is>
      </c>
      <c r="B31" s="46" t="inlineStr">
        <is>
          <t>짝수해 과잉 환급 불가</t>
        </is>
      </c>
      <c r="E31" s="47" t="inlineStr">
        <is>
          <t>금리 회복 시 N열 양수(과잉) 발생 (Year2: +107.7억, Year4: +113.1억) → 인출 불가 → 기회비용 손실</t>
        </is>
      </c>
    </row>
    <row r="32" ht="21.95" customHeight="1">
      <c r="A32" s="45" t="inlineStr">
        <is>
          <t>⑤ 종합</t>
        </is>
      </c>
      <c r="B32" s="46" t="inlineStr">
        <is>
          <t>5년 효율 차이 ≈ 224억</t>
        </is>
      </c>
      <c r="E32" s="47" t="inlineStr">
        <is>
          <t>예금 추납 105.6억 + 5년말 과잉 118.8억 = 총 224.4억 추가 자금이 묶이거나 납입. 채권은 0원.</t>
        </is>
      </c>
    </row>
  </sheetData>
  <mergeCells count="45">
    <mergeCell ref="A24:B24"/>
    <mergeCell ref="A15:B15"/>
    <mergeCell ref="A11:B11"/>
    <mergeCell ref="O11"/>
    <mergeCell ref="A27:O27"/>
    <mergeCell ref="D17:O17"/>
    <mergeCell ref="B29:D29"/>
    <mergeCell ref="D16:O16"/>
    <mergeCell ref="B28:D28"/>
    <mergeCell ref="A16:B16"/>
    <mergeCell ref="A2:O2"/>
    <mergeCell ref="A25:B25"/>
    <mergeCell ref="O3"/>
    <mergeCell ref="E29:O29"/>
    <mergeCell ref="D18:O18"/>
    <mergeCell ref="E28:O28"/>
    <mergeCell ref="B30:D30"/>
    <mergeCell ref="A18:B18"/>
    <mergeCell ref="A3:B3"/>
    <mergeCell ref="D25:O25"/>
    <mergeCell ref="E31:O31"/>
    <mergeCell ref="A21:B21"/>
    <mergeCell ref="D24:O24"/>
    <mergeCell ref="D15:O15"/>
    <mergeCell ref="E30:O30"/>
    <mergeCell ref="F3:I3"/>
    <mergeCell ref="A13:O13"/>
    <mergeCell ref="D23:O23"/>
    <mergeCell ref="B32:D32"/>
    <mergeCell ref="D14:O14"/>
    <mergeCell ref="C3:E3"/>
    <mergeCell ref="A14:B14"/>
    <mergeCell ref="A17:B17"/>
    <mergeCell ref="A23:B23"/>
    <mergeCell ref="A22:B22"/>
    <mergeCell ref="D20:O20"/>
    <mergeCell ref="A20:B20"/>
    <mergeCell ref="J3:N3"/>
    <mergeCell ref="D19:O19"/>
    <mergeCell ref="B31:D31"/>
    <mergeCell ref="A19:B19"/>
    <mergeCell ref="A1:O1"/>
    <mergeCell ref="D22:O22"/>
    <mergeCell ref="E32:O32"/>
    <mergeCell ref="D21:O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2026-03-02T02:37:48Z</dcterms:created>
  <dcterms:modified xmlns:dcterms="http://purl.org/dc/terms/" xmlns:xsi="http://www.w3.org/2001/XMLSchema-instance" xsi:type="dcterms:W3CDTF">2026-03-02T02:37:48Z</dcterms:modified>
</cp:coreProperties>
</file>